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arnett-h\Desktop\"/>
    </mc:Choice>
  </mc:AlternateContent>
  <xr:revisionPtr revIDLastSave="0" documentId="13_ncr:1_{6C8B1EE3-03E7-4061-92F5-0D8576281FD8}" xr6:coauthVersionLast="47" xr6:coauthVersionMax="47" xr10:uidLastSave="{00000000-0000-0000-0000-000000000000}"/>
  <bookViews>
    <workbookView xWindow="-108" yWindow="-108" windowWidth="24792" windowHeight="13320" xr2:uid="{62F0D20E-8530-445B-9FE2-D2CDCBF35383}"/>
  </bookViews>
  <sheets>
    <sheet name="MILLAGE RATES" sheetId="2" r:id="rId1"/>
    <sheet name="MILLAGE RATES WITH VALUES" sheetId="1" r:id="rId2"/>
  </sheets>
  <definedNames>
    <definedName name="_xlnm.Print_Area" localSheetId="1">'MILLAGE RATES WITH VALUES'!$A$1:$J$28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 l="1"/>
  <c r="E7" i="2"/>
  <c r="C25" i="2"/>
  <c r="D25" i="2"/>
  <c r="B25" i="2"/>
  <c r="E8" i="2" s="1"/>
  <c r="F5" i="2"/>
  <c r="F6" i="2"/>
  <c r="F7" i="2"/>
  <c r="F8" i="2"/>
  <c r="C8" i="1"/>
  <c r="B20" i="1"/>
  <c r="E5" i="2" l="1"/>
  <c r="H6" i="2"/>
  <c r="E6" i="2"/>
  <c r="H8" i="2"/>
  <c r="H7" i="2"/>
  <c r="I8" i="2"/>
  <c r="C15" i="1"/>
  <c r="C13" i="1"/>
  <c r="C14" i="1"/>
  <c r="F14" i="1"/>
  <c r="F13" i="1"/>
  <c r="E14" i="1"/>
  <c r="E13" i="1"/>
  <c r="E7" i="1"/>
  <c r="F7" i="1" s="1"/>
  <c r="E6" i="1"/>
  <c r="I5" i="2" l="1"/>
  <c r="I7" i="2"/>
  <c r="I6" i="2"/>
  <c r="F6" i="1"/>
  <c r="E8" i="1"/>
  <c r="F8" i="1" s="1"/>
  <c r="H14" i="1"/>
  <c r="H13" i="1"/>
  <c r="F19" i="1"/>
  <c r="F17" i="1"/>
  <c r="F16" i="1"/>
  <c r="F18" i="1"/>
  <c r="F15" i="1"/>
  <c r="H15" i="1" s="1"/>
  <c r="C19" i="1"/>
  <c r="C18" i="1"/>
  <c r="C17" i="1"/>
  <c r="C16" i="1"/>
  <c r="E18" i="1"/>
  <c r="E15" i="1"/>
  <c r="E16" i="1"/>
  <c r="E19" i="1"/>
  <c r="E17" i="1"/>
  <c r="D20" i="1"/>
  <c r="H16" i="1" l="1"/>
  <c r="H18" i="1"/>
  <c r="H17" i="1"/>
  <c r="H19" i="1"/>
  <c r="C20" i="1"/>
  <c r="J19" i="1"/>
  <c r="G19" i="1"/>
  <c r="J14" i="1"/>
  <c r="J15" i="1"/>
  <c r="J16" i="1"/>
  <c r="J17" i="1"/>
  <c r="J18" i="1"/>
  <c r="J13" i="1"/>
  <c r="G15" i="1"/>
  <c r="G16" i="1"/>
  <c r="G17" i="1"/>
  <c r="G18" i="1"/>
  <c r="G13" i="1"/>
  <c r="I19" i="1" l="1"/>
  <c r="I18" i="1"/>
  <c r="F20" i="1"/>
  <c r="E20" i="1"/>
  <c r="I16" i="1"/>
  <c r="I17" i="1"/>
  <c r="I14" i="1"/>
  <c r="I15" i="1"/>
  <c r="I13" i="1" l="1"/>
  <c r="H20" i="1"/>
  <c r="G14" i="1"/>
  <c r="G20" i="1" s="1"/>
</calcChain>
</file>

<file path=xl/sharedStrings.xml><?xml version="1.0" encoding="utf-8"?>
<sst xmlns="http://schemas.openxmlformats.org/spreadsheetml/2006/main" count="59" uniqueCount="49">
  <si>
    <t>General Alimony</t>
  </si>
  <si>
    <t>Exempted Municipalities</t>
  </si>
  <si>
    <t>Juvenile Court &amp; Detention Fac</t>
  </si>
  <si>
    <t>Courthouse &amp; Other Ancillaries</t>
  </si>
  <si>
    <t>Public Facilities</t>
  </si>
  <si>
    <t>Health Facilities Public</t>
  </si>
  <si>
    <t>Biomedical Research NW/Crim J</t>
  </si>
  <si>
    <t>Assessment</t>
  </si>
  <si>
    <t>After Reappraisal</t>
  </si>
  <si>
    <t>Difference</t>
  </si>
  <si>
    <t>Percentage</t>
  </si>
  <si>
    <r>
      <rPr>
        <b/>
        <i/>
        <vertAlign val="superscript"/>
        <sz val="11"/>
        <color theme="1"/>
        <rFont val="Calibri"/>
        <family val="2"/>
        <scheme val="minor"/>
      </rPr>
      <t>1</t>
    </r>
    <r>
      <rPr>
        <b/>
        <i/>
        <sz val="11"/>
        <color theme="1"/>
        <rFont val="Calibri"/>
        <family val="2"/>
        <scheme val="minor"/>
      </rPr>
      <t>If there is a decrease in total property values after reassessment, entities can adopt adjusted millage rates in order to collect substantially the same amount of revenue from the prior year, the Administration is proposing to adopt adjusted millage rates</t>
    </r>
  </si>
  <si>
    <r>
      <rPr>
        <b/>
        <i/>
        <vertAlign val="superscript"/>
        <sz val="11"/>
        <color theme="1"/>
        <rFont val="Calibri"/>
        <family val="2"/>
        <scheme val="minor"/>
      </rPr>
      <t>2</t>
    </r>
    <r>
      <rPr>
        <b/>
        <i/>
        <sz val="11"/>
        <color theme="1"/>
        <rFont val="Calibri"/>
        <family val="2"/>
        <scheme val="minor"/>
      </rPr>
      <t>Projected decrease in revenue if millage rates are not adjusted</t>
    </r>
  </si>
  <si>
    <t>PARISH OF CADDO</t>
  </si>
  <si>
    <t>Proposed Millage Change (%)</t>
  </si>
  <si>
    <t>% Decrease Millages Not Adjusted</t>
  </si>
  <si>
    <t>2024 PROPERTY TAX REASSESSMENT</t>
  </si>
  <si>
    <t>2023 Taxes Levied</t>
  </si>
  <si>
    <r>
      <t xml:space="preserve">Projected Revenue at </t>
    </r>
    <r>
      <rPr>
        <b/>
        <u/>
        <sz val="11"/>
        <color theme="1"/>
        <rFont val="Calibri"/>
        <family val="2"/>
        <scheme val="minor"/>
      </rPr>
      <t>2023</t>
    </r>
    <r>
      <rPr>
        <b/>
        <sz val="11"/>
        <color theme="1"/>
        <rFont val="Calibri"/>
        <family val="2"/>
        <scheme val="minor"/>
      </rPr>
      <t xml:space="preserve"> Millage Rates on 2024 Reappraised Value</t>
    </r>
  </si>
  <si>
    <t>2023 Millage Levied</t>
  </si>
  <si>
    <t>2024 Adjusted Millage</t>
  </si>
  <si>
    <t xml:space="preserve">*** Data highlighted in gray came from 2024 Reassessment Forms </t>
  </si>
  <si>
    <r>
      <t>2024 Adjusted Millage</t>
    </r>
    <r>
      <rPr>
        <b/>
        <vertAlign val="superscript"/>
        <sz val="11"/>
        <color theme="1"/>
        <rFont val="Calibri"/>
        <family val="2"/>
        <scheme val="minor"/>
      </rPr>
      <t>1</t>
    </r>
  </si>
  <si>
    <r>
      <t xml:space="preserve">Projected Revenue at </t>
    </r>
    <r>
      <rPr>
        <b/>
        <u/>
        <sz val="11"/>
        <color theme="1"/>
        <rFont val="Calibri"/>
        <family val="2"/>
        <scheme val="minor"/>
      </rPr>
      <t>2024</t>
    </r>
    <r>
      <rPr>
        <b/>
        <sz val="11"/>
        <color theme="1"/>
        <rFont val="Calibri"/>
        <family val="2"/>
        <scheme val="minor"/>
      </rPr>
      <t xml:space="preserve"> Adj Millage Rates on 2024 Reppraised Value</t>
    </r>
  </si>
  <si>
    <t>2024 Assessment</t>
  </si>
  <si>
    <r>
      <t>Millage Description</t>
    </r>
    <r>
      <rPr>
        <b/>
        <vertAlign val="superscript"/>
        <sz val="11"/>
        <color theme="1"/>
        <rFont val="Calibri"/>
        <family val="2"/>
        <scheme val="minor"/>
      </rPr>
      <t>3</t>
    </r>
  </si>
  <si>
    <t>Parish Outside Evaluation for General Millage</t>
  </si>
  <si>
    <t>Parish Inside Evaluation for General Millage</t>
  </si>
  <si>
    <r>
      <t>3</t>
    </r>
    <r>
      <rPr>
        <b/>
        <i/>
        <sz val="11"/>
        <color theme="1"/>
        <rFont val="Calibri"/>
        <family val="2"/>
        <scheme val="minor"/>
      </rPr>
      <t xml:space="preserve"> Millages not listed are not eligible for rollforward and must be assessed at renewal rate (Road and Bridge, Detention Facilities, Library, Health Tax)</t>
    </r>
  </si>
  <si>
    <r>
      <t xml:space="preserve">Difference in Revenue if Millages                 </t>
    </r>
    <r>
      <rPr>
        <b/>
        <i/>
        <sz val="11"/>
        <color rgb="FFFF0000"/>
        <rFont val="Calibri"/>
        <family val="2"/>
        <scheme val="minor"/>
      </rPr>
      <t>stay the same</t>
    </r>
    <r>
      <rPr>
        <b/>
        <i/>
        <vertAlign val="superscript"/>
        <sz val="11"/>
        <rFont val="Calibri"/>
        <family val="2"/>
        <scheme val="minor"/>
      </rPr>
      <t>2</t>
    </r>
  </si>
  <si>
    <r>
      <t>Difference in Revenue if Millages are</t>
    </r>
    <r>
      <rPr>
        <b/>
        <i/>
        <sz val="11"/>
        <color rgb="FFFF0000"/>
        <rFont val="Calibri"/>
        <family val="2"/>
        <scheme val="minor"/>
      </rPr>
      <t xml:space="preserve"> adjusted down</t>
    </r>
  </si>
  <si>
    <t>2024 Proposed Millage</t>
  </si>
  <si>
    <t>Library</t>
  </si>
  <si>
    <t>Detention Facilities</t>
  </si>
  <si>
    <t>Public Works</t>
  </si>
  <si>
    <t>MILLAGE RATE ILLUSTRATION</t>
  </si>
  <si>
    <t>MILLAGE RATE COMPARISON:</t>
  </si>
  <si>
    <t>COST TO TAXPAYER:</t>
  </si>
  <si>
    <t>2023    Home   Value</t>
  </si>
  <si>
    <t>*Assuming 4.34% increase in value</t>
  </si>
  <si>
    <t>2023    Taxes   Levied</t>
  </si>
  <si>
    <t>TOTAL MILLAGE</t>
  </si>
  <si>
    <r>
      <rPr>
        <b/>
        <sz val="11"/>
        <color theme="1"/>
        <rFont val="Calibri"/>
        <family val="2"/>
        <scheme val="minor"/>
      </rPr>
      <t>(note)</t>
    </r>
    <r>
      <rPr>
        <sz val="11"/>
        <color theme="1"/>
        <rFont val="Calibri"/>
        <family val="2"/>
        <scheme val="minor"/>
      </rPr>
      <t xml:space="preserve"> Taxes Levied Using Inside City Limits rate</t>
    </r>
  </si>
  <si>
    <t>2023 Millage Rate**</t>
  </si>
  <si>
    <t>** Detailed below</t>
  </si>
  <si>
    <t>2024       Est. Home Value*</t>
  </si>
  <si>
    <t>2024 Proposed   Rate**</t>
  </si>
  <si>
    <t>2024       Est. Taxes Levied</t>
  </si>
  <si>
    <t>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</si>
</sst>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0.000"/>
    <numFmt numFmtId="165" formatCode="0.000%"/>
    <numFmt numFmtId="166" formatCode="_(&quot;$&quot;* #,##0_);_(&quot;$&quot;* \(#,##0\);_(&quot;$&quot;* &quot;-&quot;??_);_(@_)"/>
  </numFmts>
  <fonts count="11" x14ac:knownFonts="1">
    <font>
      <sz val="11"/>
      <color theme="1"/>
      <name val="Calibri"/>
      <family val="2"/>
      <scheme val="minor"/>
    </font>
    <font>
      <sz val="11"/>
      <color theme="1"/>
      <name val="Calibri"/>
      <family val="2"/>
      <scheme val="minor"/>
    </font>
    <font>
      <b/>
      <u/>
      <sz val="11"/>
      <color theme="1"/>
      <name val="Calibri"/>
      <family val="2"/>
      <scheme val="minor"/>
    </font>
    <font>
      <b/>
      <sz val="11"/>
      <color theme="1"/>
      <name val="Calibri"/>
      <family val="2"/>
      <scheme val="minor"/>
    </font>
    <font>
      <b/>
      <vertAlign val="superscript"/>
      <sz val="11"/>
      <color theme="1"/>
      <name val="Calibri"/>
      <family val="2"/>
      <scheme val="minor"/>
    </font>
    <font>
      <b/>
      <i/>
      <sz val="11"/>
      <color theme="1"/>
      <name val="Calibri"/>
      <family val="2"/>
      <scheme val="minor"/>
    </font>
    <font>
      <b/>
      <i/>
      <sz val="11"/>
      <color rgb="FFFF0000"/>
      <name val="Calibri"/>
      <family val="2"/>
      <scheme val="minor"/>
    </font>
    <font>
      <b/>
      <i/>
      <vertAlign val="superscript"/>
      <sz val="11"/>
      <color theme="1"/>
      <name val="Calibri"/>
      <family val="2"/>
      <scheme val="minor"/>
    </font>
    <font>
      <b/>
      <sz val="12"/>
      <color theme="1"/>
      <name val="Calibri"/>
      <family val="2"/>
      <scheme val="minor"/>
    </font>
    <font>
      <b/>
      <i/>
      <vertAlign val="superscript"/>
      <sz val="11"/>
      <name val="Calibri"/>
      <family val="2"/>
      <scheme val="minor"/>
    </font>
    <font>
      <sz val="8"/>
      <name val="Calibri"/>
      <family val="2"/>
      <scheme val="minor"/>
    </font>
  </fonts>
  <fills count="11">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FF9966"/>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auto="1"/>
      </top>
      <bottom style="double">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center" wrapText="1"/>
    </xf>
    <xf numFmtId="44" fontId="0" fillId="3" borderId="2" xfId="0" applyNumberFormat="1" applyFill="1" applyBorder="1"/>
    <xf numFmtId="44" fontId="0" fillId="2" borderId="2" xfId="0" applyNumberFormat="1" applyFill="1" applyBorder="1"/>
    <xf numFmtId="44" fontId="0" fillId="0" borderId="2" xfId="0" applyNumberFormat="1" applyBorder="1"/>
    <xf numFmtId="44" fontId="0" fillId="4" borderId="2" xfId="0" applyNumberFormat="1" applyFill="1" applyBorder="1"/>
    <xf numFmtId="44" fontId="0" fillId="5" borderId="1" xfId="1" applyFont="1" applyFill="1" applyBorder="1"/>
    <xf numFmtId="44" fontId="0" fillId="0" borderId="1" xfId="0" applyNumberFormat="1" applyBorder="1"/>
    <xf numFmtId="0" fontId="0" fillId="6" borderId="0" xfId="0" applyFill="1" applyAlignment="1">
      <alignment horizontal="left"/>
    </xf>
    <xf numFmtId="0" fontId="0" fillId="6" borderId="0" xfId="0" applyFill="1"/>
    <xf numFmtId="0" fontId="3" fillId="0" borderId="0" xfId="0" applyFont="1" applyAlignment="1">
      <alignment horizontal="center"/>
    </xf>
    <xf numFmtId="0" fontId="2" fillId="0" borderId="0" xfId="0" applyFont="1" applyAlignment="1">
      <alignment horizontal="center"/>
    </xf>
    <xf numFmtId="5" fontId="0" fillId="0" borderId="0" xfId="0" applyNumberFormat="1"/>
    <xf numFmtId="10" fontId="0" fillId="0" borderId="0" xfId="0" applyNumberFormat="1" applyAlignment="1">
      <alignment horizontal="center"/>
    </xf>
    <xf numFmtId="164" fontId="0" fillId="5" borderId="1" xfId="0" applyNumberFormat="1" applyFill="1" applyBorder="1" applyAlignment="1">
      <alignment horizontal="center"/>
    </xf>
    <xf numFmtId="164" fontId="0" fillId="0" borderId="0" xfId="0" applyNumberFormat="1" applyAlignment="1">
      <alignment horizontal="center"/>
    </xf>
    <xf numFmtId="0" fontId="0" fillId="0" borderId="0" xfId="0" applyFill="1" applyAlignment="1">
      <alignment horizontal="right" wrapText="1"/>
    </xf>
    <xf numFmtId="0" fontId="3" fillId="3" borderId="1" xfId="0" applyFont="1" applyFill="1" applyBorder="1" applyAlignment="1">
      <alignment horizontal="center" wrapText="1"/>
    </xf>
    <xf numFmtId="0" fontId="3" fillId="2" borderId="1" xfId="0" applyFont="1" applyFill="1" applyBorder="1" applyAlignment="1">
      <alignment horizontal="center" wrapText="1"/>
    </xf>
    <xf numFmtId="0" fontId="3" fillId="4" borderId="1" xfId="0" applyFont="1" applyFill="1" applyBorder="1" applyAlignment="1">
      <alignment horizontal="center" wrapText="1"/>
    </xf>
    <xf numFmtId="0" fontId="3" fillId="0" borderId="0" xfId="0" applyFont="1" applyAlignment="1">
      <alignment wrapText="1"/>
    </xf>
    <xf numFmtId="0" fontId="3" fillId="0" borderId="0" xfId="0" applyFont="1" applyAlignment="1">
      <alignment horizontal="right"/>
    </xf>
    <xf numFmtId="5" fontId="0" fillId="7" borderId="0" xfId="0" applyNumberFormat="1" applyFill="1"/>
    <xf numFmtId="0" fontId="5" fillId="0" borderId="0" xfId="0" applyFont="1" applyAlignment="1">
      <alignment horizontal="left"/>
    </xf>
    <xf numFmtId="0" fontId="8" fillId="0" borderId="0" xfId="0" applyFont="1" applyAlignment="1">
      <alignment horizontal="centerContinuous"/>
    </xf>
    <xf numFmtId="0" fontId="0" fillId="0" borderId="1" xfId="0" applyBorder="1" applyAlignment="1">
      <alignment horizontal="left"/>
    </xf>
    <xf numFmtId="0" fontId="3" fillId="0" borderId="0" xfId="0" applyFont="1" applyAlignment="1">
      <alignment horizontal="center" wrapText="1"/>
    </xf>
    <xf numFmtId="0" fontId="0" fillId="0" borderId="5" xfId="0" applyFill="1" applyBorder="1" applyAlignment="1">
      <alignment horizontal="center" wrapText="1"/>
    </xf>
    <xf numFmtId="0" fontId="0" fillId="0" borderId="4" xfId="0" applyBorder="1" applyAlignment="1">
      <alignment horizontal="left"/>
    </xf>
    <xf numFmtId="164" fontId="0" fillId="5" borderId="4" xfId="0" applyNumberFormat="1" applyFill="1" applyBorder="1" applyAlignment="1">
      <alignment horizontal="center"/>
    </xf>
    <xf numFmtId="44" fontId="0" fillId="5" borderId="4" xfId="1" applyFont="1" applyFill="1" applyBorder="1"/>
    <xf numFmtId="44" fontId="0" fillId="0" borderId="4" xfId="0" applyNumberFormat="1" applyBorder="1"/>
    <xf numFmtId="10" fontId="0" fillId="0" borderId="4" xfId="2" applyNumberFormat="1" applyFont="1" applyBorder="1" applyAlignment="1">
      <alignment horizontal="center"/>
    </xf>
    <xf numFmtId="165" fontId="0" fillId="0" borderId="4" xfId="2" applyNumberFormat="1" applyFont="1" applyBorder="1" applyAlignment="1">
      <alignment horizontal="center"/>
    </xf>
    <xf numFmtId="10" fontId="0" fillId="0" borderId="1" xfId="2" applyNumberFormat="1" applyFont="1" applyBorder="1" applyAlignment="1">
      <alignment horizontal="center"/>
    </xf>
    <xf numFmtId="165" fontId="0" fillId="0" borderId="1" xfId="2" applyNumberFormat="1" applyFont="1" applyBorder="1" applyAlignment="1">
      <alignment horizontal="center"/>
    </xf>
    <xf numFmtId="164" fontId="0" fillId="0" borderId="0" xfId="0" applyNumberFormat="1"/>
    <xf numFmtId="164" fontId="0" fillId="0" borderId="0" xfId="0" applyNumberFormat="1" applyFill="1" applyBorder="1" applyAlignment="1">
      <alignment horizontal="center"/>
    </xf>
    <xf numFmtId="0" fontId="3" fillId="0" borderId="0" xfId="0" applyFont="1"/>
    <xf numFmtId="0" fontId="0" fillId="3" borderId="1" xfId="0" applyFill="1" applyBorder="1" applyAlignment="1">
      <alignment horizontal="center" wrapText="1"/>
    </xf>
    <xf numFmtId="0" fontId="0" fillId="2" borderId="1" xfId="0" applyFill="1" applyBorder="1" applyAlignment="1">
      <alignment horizontal="center" wrapText="1"/>
    </xf>
    <xf numFmtId="0" fontId="0" fillId="8" borderId="1" xfId="0" applyFill="1" applyBorder="1" applyAlignment="1">
      <alignment horizontal="center" wrapText="1"/>
    </xf>
    <xf numFmtId="0" fontId="0" fillId="0" borderId="1" xfId="0" applyBorder="1" applyAlignment="1">
      <alignment horizontal="right"/>
    </xf>
    <xf numFmtId="5" fontId="0" fillId="0" borderId="3" xfId="0" applyNumberFormat="1" applyFill="1" applyBorder="1"/>
    <xf numFmtId="0" fontId="7" fillId="0" borderId="0" xfId="0" applyFont="1" applyAlignment="1">
      <alignment horizontal="left"/>
    </xf>
    <xf numFmtId="5" fontId="0" fillId="7" borderId="0" xfId="0" applyNumberFormat="1" applyFill="1" applyBorder="1"/>
    <xf numFmtId="0" fontId="0" fillId="0" borderId="0" xfId="0" applyFill="1" applyBorder="1" applyAlignment="1">
      <alignment horizontal="right"/>
    </xf>
    <xf numFmtId="0" fontId="0" fillId="9" borderId="1" xfId="0" applyFill="1" applyBorder="1" applyAlignment="1">
      <alignment horizontal="center" wrapText="1"/>
    </xf>
    <xf numFmtId="2" fontId="0" fillId="5" borderId="1" xfId="0" applyNumberFormat="1" applyFill="1" applyBorder="1"/>
    <xf numFmtId="166" fontId="0" fillId="0" borderId="1" xfId="1" applyNumberFormat="1" applyFont="1" applyBorder="1"/>
    <xf numFmtId="0" fontId="3" fillId="0" borderId="6" xfId="0" applyFont="1" applyFill="1" applyBorder="1" applyAlignment="1">
      <alignment horizontal="right"/>
    </xf>
    <xf numFmtId="2" fontId="0" fillId="9" borderId="1" xfId="0" applyNumberFormat="1" applyFill="1" applyBorder="1"/>
    <xf numFmtId="0" fontId="0" fillId="10" borderId="1" xfId="0" applyFill="1" applyBorder="1"/>
    <xf numFmtId="0" fontId="5" fillId="0" borderId="0" xfId="0" applyFont="1" applyAlignment="1">
      <alignmen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FF00"/>
      <color rgb="FFFF99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AEA1F-5625-44F6-B741-D6C9CD0A94AA}">
  <sheetPr>
    <pageSetUpPr fitToPage="1"/>
  </sheetPr>
  <dimension ref="A1:I25"/>
  <sheetViews>
    <sheetView tabSelected="1" zoomScale="200" zoomScaleNormal="200" workbookViewId="0">
      <selection activeCell="A17" sqref="A17"/>
    </sheetView>
  </sheetViews>
  <sheetFormatPr defaultRowHeight="14.4" x14ac:dyDescent="0.3"/>
  <cols>
    <col min="1" max="1" width="27.44140625" customWidth="1"/>
    <col min="2" max="2" width="10.109375" customWidth="1"/>
    <col min="3" max="3" width="10.21875" hidden="1" customWidth="1"/>
    <col min="4" max="4" width="10.21875" customWidth="1"/>
    <col min="5" max="5" width="10.109375" bestFit="1" customWidth="1"/>
    <col min="6" max="7" width="10.109375" customWidth="1"/>
    <col min="8" max="8" width="10.109375" bestFit="1" customWidth="1"/>
    <col min="9" max="9" width="9.109375" bestFit="1" customWidth="1"/>
  </cols>
  <sheetData>
    <row r="1" spans="1:9" x14ac:dyDescent="0.3">
      <c r="A1" s="40" t="s">
        <v>13</v>
      </c>
    </row>
    <row r="2" spans="1:9" x14ac:dyDescent="0.3">
      <c r="A2" s="40" t="s">
        <v>35</v>
      </c>
    </row>
    <row r="4" spans="1:9" ht="43.2" x14ac:dyDescent="0.3">
      <c r="A4" s="23" t="s">
        <v>37</v>
      </c>
      <c r="B4" s="41" t="s">
        <v>38</v>
      </c>
      <c r="C4" s="42" t="s">
        <v>20</v>
      </c>
      <c r="D4" s="41" t="s">
        <v>43</v>
      </c>
      <c r="E4" s="41" t="s">
        <v>40</v>
      </c>
      <c r="F4" s="43" t="s">
        <v>45</v>
      </c>
      <c r="G4" s="43" t="s">
        <v>46</v>
      </c>
      <c r="H4" s="43" t="s">
        <v>47</v>
      </c>
      <c r="I4" s="49" t="s">
        <v>48</v>
      </c>
    </row>
    <row r="5" spans="1:9" x14ac:dyDescent="0.3">
      <c r="A5" s="48"/>
      <c r="B5" s="51">
        <v>100000</v>
      </c>
      <c r="C5" s="51"/>
      <c r="D5" s="54">
        <v>33.369999999999997</v>
      </c>
      <c r="E5" s="51">
        <f>(B5*0.1-7500)*B$25/1000</f>
        <v>83.424999999999997</v>
      </c>
      <c r="F5" s="51">
        <f>B5*104.34%</f>
        <v>104340.00000000001</v>
      </c>
      <c r="G5" s="54">
        <v>33.369999999999997</v>
      </c>
      <c r="H5" s="51">
        <f>(F5*0.1-7500)*D$25/1000</f>
        <v>97.907580000000067</v>
      </c>
      <c r="I5" s="51">
        <f>H5-E5</f>
        <v>14.48258000000007</v>
      </c>
    </row>
    <row r="6" spans="1:9" x14ac:dyDescent="0.3">
      <c r="A6" s="48"/>
      <c r="B6" s="51">
        <v>150000</v>
      </c>
      <c r="C6" s="51"/>
      <c r="D6" s="54">
        <v>33.369999999999997</v>
      </c>
      <c r="E6" s="51">
        <f>(B6*0.1-7500)*B$25/1000</f>
        <v>250.27499999999998</v>
      </c>
      <c r="F6" s="51">
        <f>B6*104.34%</f>
        <v>156510.00000000003</v>
      </c>
      <c r="G6" s="54">
        <v>33.369999999999997</v>
      </c>
      <c r="H6" s="51">
        <f>(F6*0.1-7500)*D$25/1000</f>
        <v>271.99887000000012</v>
      </c>
      <c r="I6" s="51">
        <f t="shared" ref="I6:I8" si="0">H6-E6</f>
        <v>21.723870000000147</v>
      </c>
    </row>
    <row r="7" spans="1:9" x14ac:dyDescent="0.3">
      <c r="A7" s="48"/>
      <c r="B7" s="51">
        <v>250000</v>
      </c>
      <c r="C7" s="51"/>
      <c r="D7" s="54">
        <v>33.369999999999997</v>
      </c>
      <c r="E7" s="51">
        <f>(B7*0.1-7500)*B$25/1000</f>
        <v>583.97500000000002</v>
      </c>
      <c r="F7" s="51">
        <f>B7*104.34%</f>
        <v>260850.00000000003</v>
      </c>
      <c r="G7" s="54">
        <v>33.369999999999997</v>
      </c>
      <c r="H7" s="51">
        <f>(F7*0.1-7500)*D$25/1000</f>
        <v>620.18145000000004</v>
      </c>
      <c r="I7" s="51">
        <f t="shared" si="0"/>
        <v>36.206450000000018</v>
      </c>
    </row>
    <row r="8" spans="1:9" x14ac:dyDescent="0.3">
      <c r="A8" s="48"/>
      <c r="B8" s="51">
        <v>500000</v>
      </c>
      <c r="C8" s="51"/>
      <c r="D8" s="54">
        <v>33.369999999999997</v>
      </c>
      <c r="E8" s="51">
        <f>(B8*0.1-7500)*B$25/1000</f>
        <v>1418.2249999999999</v>
      </c>
      <c r="F8" s="51">
        <f>B8*104.34%</f>
        <v>521700.00000000006</v>
      </c>
      <c r="G8" s="54">
        <v>33.369999999999997</v>
      </c>
      <c r="H8" s="51">
        <f>(F8*0.1-7500)*D$25/1000</f>
        <v>1490.6379000000002</v>
      </c>
      <c r="I8" s="51">
        <f t="shared" si="0"/>
        <v>72.412900000000263</v>
      </c>
    </row>
    <row r="10" spans="1:9" x14ac:dyDescent="0.3">
      <c r="A10" t="s">
        <v>39</v>
      </c>
    </row>
    <row r="11" spans="1:9" x14ac:dyDescent="0.3">
      <c r="A11" t="s">
        <v>44</v>
      </c>
    </row>
    <row r="12" spans="1:9" x14ac:dyDescent="0.3">
      <c r="A12" t="s">
        <v>42</v>
      </c>
    </row>
    <row r="14" spans="1:9" ht="43.2" x14ac:dyDescent="0.3">
      <c r="A14" s="23" t="s">
        <v>36</v>
      </c>
      <c r="B14" s="41" t="s">
        <v>19</v>
      </c>
      <c r="C14" s="42" t="s">
        <v>20</v>
      </c>
      <c r="D14" s="43" t="s">
        <v>31</v>
      </c>
    </row>
    <row r="15" spans="1:9" x14ac:dyDescent="0.3">
      <c r="A15" s="44" t="s">
        <v>1</v>
      </c>
      <c r="B15" s="50">
        <v>3.06</v>
      </c>
      <c r="C15" s="50">
        <v>2.94</v>
      </c>
      <c r="D15" s="50">
        <v>3.06</v>
      </c>
    </row>
    <row r="16" spans="1:9" x14ac:dyDescent="0.3">
      <c r="A16" s="44" t="s">
        <v>2</v>
      </c>
      <c r="B16" s="50">
        <v>1.97</v>
      </c>
      <c r="C16" s="50">
        <v>1.88</v>
      </c>
      <c r="D16" s="50">
        <v>1.97</v>
      </c>
    </row>
    <row r="17" spans="1:4" x14ac:dyDescent="0.3">
      <c r="A17" s="44" t="s">
        <v>3</v>
      </c>
      <c r="B17" s="50">
        <v>2.72</v>
      </c>
      <c r="C17" s="50">
        <v>2.59</v>
      </c>
      <c r="D17" s="50">
        <v>2.72</v>
      </c>
    </row>
    <row r="18" spans="1:4" x14ac:dyDescent="0.3">
      <c r="A18" s="44" t="s">
        <v>4</v>
      </c>
      <c r="B18" s="50">
        <v>0.84</v>
      </c>
      <c r="C18" s="50">
        <v>0.8</v>
      </c>
      <c r="D18" s="50">
        <v>0.84</v>
      </c>
    </row>
    <row r="19" spans="1:4" x14ac:dyDescent="0.3">
      <c r="A19" s="44" t="s">
        <v>5</v>
      </c>
      <c r="B19" s="50">
        <v>0.87</v>
      </c>
      <c r="C19" s="50">
        <v>0.83</v>
      </c>
      <c r="D19" s="50">
        <v>0.87</v>
      </c>
    </row>
    <row r="20" spans="1:4" x14ac:dyDescent="0.3">
      <c r="A20" s="44" t="s">
        <v>5</v>
      </c>
      <c r="B20" s="50">
        <v>1.3</v>
      </c>
      <c r="C20" s="50"/>
      <c r="D20" s="50">
        <v>1.3</v>
      </c>
    </row>
    <row r="21" spans="1:4" x14ac:dyDescent="0.3">
      <c r="A21" s="44" t="s">
        <v>32</v>
      </c>
      <c r="B21" s="50">
        <v>9.4</v>
      </c>
      <c r="C21" s="50"/>
      <c r="D21" s="50">
        <v>9.4</v>
      </c>
    </row>
    <row r="22" spans="1:4" x14ac:dyDescent="0.3">
      <c r="A22" s="44" t="s">
        <v>33</v>
      </c>
      <c r="B22" s="50">
        <v>5.52</v>
      </c>
      <c r="C22" s="50"/>
      <c r="D22" s="50">
        <v>5.52</v>
      </c>
    </row>
    <row r="23" spans="1:4" x14ac:dyDescent="0.3">
      <c r="A23" s="44" t="s">
        <v>34</v>
      </c>
      <c r="B23" s="50">
        <v>5.96</v>
      </c>
      <c r="C23" s="50"/>
      <c r="D23" s="50">
        <v>5.96</v>
      </c>
    </row>
    <row r="24" spans="1:4" x14ac:dyDescent="0.3">
      <c r="A24" s="44" t="s">
        <v>6</v>
      </c>
      <c r="B24" s="50">
        <v>1.73</v>
      </c>
      <c r="C24" s="50">
        <v>1.68</v>
      </c>
      <c r="D24" s="50">
        <v>1.73</v>
      </c>
    </row>
    <row r="25" spans="1:4" x14ac:dyDescent="0.3">
      <c r="A25" s="52" t="s">
        <v>41</v>
      </c>
      <c r="B25" s="53">
        <f>SUM(B15:B24)</f>
        <v>33.369999999999997</v>
      </c>
      <c r="C25" s="53">
        <f t="shared" ref="C25:D25" si="1">SUM(C15:C24)</f>
        <v>10.72</v>
      </c>
      <c r="D25" s="53">
        <f t="shared" si="1"/>
        <v>33.369999999999997</v>
      </c>
    </row>
  </sheetData>
  <phoneticPr fontId="10" type="noConversion"/>
  <pageMargins left="0.7" right="0.7" top="0.75" bottom="0.75" header="0.3" footer="0.3"/>
  <pageSetup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1286D-8AF2-4583-9CEF-B2647D65DEE4}">
  <dimension ref="A1:L29"/>
  <sheetViews>
    <sheetView topLeftCell="A2" zoomScaleNormal="100" workbookViewId="0">
      <selection activeCell="N21" sqref="N21"/>
    </sheetView>
  </sheetViews>
  <sheetFormatPr defaultRowHeight="14.4" x14ac:dyDescent="0.3"/>
  <cols>
    <col min="1" max="1" width="28.77734375" style="2" customWidth="1"/>
    <col min="2" max="2" width="9.6640625" customWidth="1"/>
    <col min="3" max="3" width="15.88671875" customWidth="1"/>
    <col min="4" max="4" width="15.44140625" bestFit="1" customWidth="1"/>
    <col min="5" max="5" width="16.44140625" customWidth="1"/>
    <col min="6" max="6" width="15.6640625" customWidth="1"/>
    <col min="7" max="7" width="16.88671875" bestFit="1" customWidth="1"/>
    <col min="8" max="8" width="16.6640625" customWidth="1"/>
    <col min="9" max="9" width="13.33203125" hidden="1" customWidth="1"/>
    <col min="10" max="10" width="12.33203125" hidden="1" customWidth="1"/>
  </cols>
  <sheetData>
    <row r="1" spans="1:12" ht="15.6" x14ac:dyDescent="0.3">
      <c r="A1" s="26" t="s">
        <v>13</v>
      </c>
      <c r="B1" s="26"/>
      <c r="C1" s="26"/>
      <c r="D1" s="26"/>
      <c r="E1" s="26"/>
      <c r="F1" s="26"/>
      <c r="G1" s="26"/>
      <c r="H1" s="26"/>
      <c r="I1" s="26"/>
      <c r="J1" s="26"/>
    </row>
    <row r="2" spans="1:12" ht="15.6" x14ac:dyDescent="0.3">
      <c r="A2" s="26" t="s">
        <v>16</v>
      </c>
      <c r="B2" s="26"/>
      <c r="C2" s="26"/>
      <c r="D2" s="26"/>
      <c r="E2" s="26"/>
      <c r="F2" s="26"/>
      <c r="G2" s="26"/>
      <c r="H2" s="26"/>
      <c r="I2" s="26"/>
      <c r="J2" s="26"/>
    </row>
    <row r="4" spans="1:12" x14ac:dyDescent="0.3">
      <c r="C4" s="12">
        <v>2023</v>
      </c>
      <c r="D4" s="12" t="s">
        <v>24</v>
      </c>
      <c r="F4" s="12" t="s">
        <v>10</v>
      </c>
    </row>
    <row r="5" spans="1:12" x14ac:dyDescent="0.3">
      <c r="C5" s="13" t="s">
        <v>7</v>
      </c>
      <c r="D5" s="13" t="s">
        <v>8</v>
      </c>
      <c r="E5" s="13" t="s">
        <v>9</v>
      </c>
      <c r="F5" s="13" t="s">
        <v>9</v>
      </c>
    </row>
    <row r="6" spans="1:12" hidden="1" x14ac:dyDescent="0.3">
      <c r="B6" s="2" t="s">
        <v>26</v>
      </c>
      <c r="C6" s="24">
        <v>683215263</v>
      </c>
      <c r="D6" s="24">
        <v>701907885</v>
      </c>
      <c r="E6" s="14">
        <f>D6-C6</f>
        <v>18692622</v>
      </c>
      <c r="F6" s="15">
        <f>E6/C6</f>
        <v>2.7359783968994848E-2</v>
      </c>
    </row>
    <row r="7" spans="1:12" hidden="1" x14ac:dyDescent="0.3">
      <c r="B7" s="2" t="s">
        <v>27</v>
      </c>
      <c r="C7" s="24">
        <v>1436938979</v>
      </c>
      <c r="D7" s="24">
        <v>1510222670</v>
      </c>
      <c r="E7" s="14">
        <f>D7-C7</f>
        <v>73283691</v>
      </c>
      <c r="F7" s="15">
        <f>E7/C7</f>
        <v>5.0999862952426735E-2</v>
      </c>
    </row>
    <row r="8" spans="1:12" ht="15" thickBot="1" x14ac:dyDescent="0.35">
      <c r="B8" s="2"/>
      <c r="C8" s="47">
        <f>SUM(C6:C7)</f>
        <v>2120154242</v>
      </c>
      <c r="D8" s="47">
        <v>2225877511</v>
      </c>
      <c r="E8" s="45">
        <f>SUM(E6:E7)</f>
        <v>91976313</v>
      </c>
      <c r="F8" s="15">
        <f>E8/C8</f>
        <v>4.3381897023320438E-2</v>
      </c>
    </row>
    <row r="9" spans="1:12" ht="15" thickTop="1" x14ac:dyDescent="0.3"/>
    <row r="11" spans="1:12" s="22" customFormat="1" ht="78.75" customHeight="1" x14ac:dyDescent="0.3">
      <c r="A11" s="28" t="s">
        <v>25</v>
      </c>
      <c r="B11" s="19">
        <v>2023</v>
      </c>
      <c r="C11" s="19" t="s">
        <v>17</v>
      </c>
      <c r="D11" s="20" t="s">
        <v>22</v>
      </c>
      <c r="E11" s="20" t="s">
        <v>23</v>
      </c>
      <c r="F11" s="20" t="s">
        <v>18</v>
      </c>
      <c r="G11" s="21" t="s">
        <v>30</v>
      </c>
      <c r="H11" s="20" t="s">
        <v>29</v>
      </c>
      <c r="I11" s="20" t="s">
        <v>15</v>
      </c>
      <c r="J11" s="20" t="s">
        <v>14</v>
      </c>
    </row>
    <row r="12" spans="1:12" s="1" customFormat="1" ht="9" customHeight="1" x14ac:dyDescent="0.3">
      <c r="A12" s="18"/>
      <c r="B12" s="29"/>
      <c r="C12" s="29"/>
      <c r="D12" s="29"/>
      <c r="E12" s="29"/>
      <c r="F12" s="29"/>
      <c r="G12" s="29"/>
      <c r="H12" s="29"/>
      <c r="I12" s="29"/>
      <c r="J12" s="29"/>
    </row>
    <row r="13" spans="1:12" x14ac:dyDescent="0.3">
      <c r="A13" s="30" t="s">
        <v>0</v>
      </c>
      <c r="B13" s="31">
        <v>6.13</v>
      </c>
      <c r="C13" s="32">
        <f>(B13/1000)*C6</f>
        <v>4188109.56219</v>
      </c>
      <c r="D13" s="31">
        <v>5.89</v>
      </c>
      <c r="E13" s="33">
        <f>(D13/1000)*D6</f>
        <v>4134237.4426499996</v>
      </c>
      <c r="F13" s="33">
        <f>(B13/1000)*D6</f>
        <v>4302695.3350499999</v>
      </c>
      <c r="G13" s="33">
        <f t="shared" ref="G13:G19" si="0">E13-C13</f>
        <v>-53872.119540000334</v>
      </c>
      <c r="H13" s="33">
        <f>F13-C13</f>
        <v>114585.77285999991</v>
      </c>
      <c r="I13" s="34">
        <f>H13/E13</f>
        <v>2.7716301845147947E-2</v>
      </c>
      <c r="J13" s="35">
        <f t="shared" ref="J13:J19" si="1">(D13-B13)/1000</f>
        <v>-2.4000000000000022E-4</v>
      </c>
      <c r="L13" s="38"/>
    </row>
    <row r="14" spans="1:12" x14ac:dyDescent="0.3">
      <c r="A14" s="27" t="s">
        <v>1</v>
      </c>
      <c r="B14" s="16">
        <v>3.06</v>
      </c>
      <c r="C14" s="8">
        <f>(B14/1000)*C7</f>
        <v>4397033.2757400004</v>
      </c>
      <c r="D14" s="16">
        <v>2.94</v>
      </c>
      <c r="E14" s="9">
        <f>(D14/1000)*D7</f>
        <v>4440054.6497999998</v>
      </c>
      <c r="F14" s="9">
        <f>(B14/1000)*D7</f>
        <v>4621281.3702000007</v>
      </c>
      <c r="G14" s="9">
        <f t="shared" si="0"/>
        <v>43021.374059999362</v>
      </c>
      <c r="H14" s="9">
        <f t="shared" ref="H14:H19" si="2">F14-C14</f>
        <v>224248.09446000028</v>
      </c>
      <c r="I14" s="36">
        <f t="shared" ref="I14:I18" si="3">H14/E14</f>
        <v>5.0505705930917189E-2</v>
      </c>
      <c r="J14" s="37">
        <f t="shared" si="1"/>
        <v>-1.2000000000000011E-4</v>
      </c>
      <c r="L14" s="38"/>
    </row>
    <row r="15" spans="1:12" x14ac:dyDescent="0.3">
      <c r="A15" s="27" t="s">
        <v>2</v>
      </c>
      <c r="B15" s="16">
        <v>1.97</v>
      </c>
      <c r="C15" s="8">
        <f>(B15/1000)*$C$8</f>
        <v>4176703.8567399997</v>
      </c>
      <c r="D15" s="16">
        <v>1.88</v>
      </c>
      <c r="E15" s="9">
        <f>(D15/1000)*$D$8</f>
        <v>4184649.7206799998</v>
      </c>
      <c r="F15" s="9">
        <f>(B15/1000)*$D$8</f>
        <v>4384978.6966699995</v>
      </c>
      <c r="G15" s="9">
        <f t="shared" si="0"/>
        <v>7945.8639400000684</v>
      </c>
      <c r="H15" s="9">
        <f t="shared" si="2"/>
        <v>208274.83992999978</v>
      </c>
      <c r="I15" s="36">
        <f t="shared" si="3"/>
        <v>4.9771152624969388E-2</v>
      </c>
      <c r="J15" s="37">
        <f t="shared" si="1"/>
        <v>-9.0000000000000073E-5</v>
      </c>
      <c r="L15" s="38"/>
    </row>
    <row r="16" spans="1:12" x14ac:dyDescent="0.3">
      <c r="A16" s="27" t="s">
        <v>3</v>
      </c>
      <c r="B16" s="16">
        <v>2.72</v>
      </c>
      <c r="C16" s="8">
        <f>(B16/1000)*$C$8</f>
        <v>5766819.5382400006</v>
      </c>
      <c r="D16" s="16">
        <v>2.59</v>
      </c>
      <c r="E16" s="9">
        <f>(D16/1000)*$D$8</f>
        <v>5765022.75349</v>
      </c>
      <c r="F16" s="9">
        <f>(B16/1000)*$D$8</f>
        <v>6054386.8299200004</v>
      </c>
      <c r="G16" s="9">
        <f t="shared" si="0"/>
        <v>-1796.7847500005737</v>
      </c>
      <c r="H16" s="9">
        <f t="shared" si="2"/>
        <v>287567.29167999979</v>
      </c>
      <c r="I16" s="36">
        <f t="shared" si="3"/>
        <v>4.9881380174243678E-2</v>
      </c>
      <c r="J16" s="37">
        <f t="shared" si="1"/>
        <v>-1.3000000000000034E-4</v>
      </c>
      <c r="L16" s="38"/>
    </row>
    <row r="17" spans="1:12" x14ac:dyDescent="0.3">
      <c r="A17" s="27" t="s">
        <v>4</v>
      </c>
      <c r="B17" s="16">
        <v>0.84</v>
      </c>
      <c r="C17" s="8">
        <f>(B17/1000)*$C$8</f>
        <v>1780929.5632799999</v>
      </c>
      <c r="D17" s="16">
        <v>0.8</v>
      </c>
      <c r="E17" s="9">
        <f>(D17/1000)*$D$8</f>
        <v>1780702.0088000002</v>
      </c>
      <c r="F17" s="9">
        <f>(B17/1000)*$D$8</f>
        <v>1869737.1092399999</v>
      </c>
      <c r="G17" s="9">
        <f t="shared" si="0"/>
        <v>-227.55447999970056</v>
      </c>
      <c r="H17" s="9">
        <f t="shared" si="2"/>
        <v>88807.545960000018</v>
      </c>
      <c r="I17" s="36">
        <f t="shared" si="3"/>
        <v>4.9872210802888159E-2</v>
      </c>
      <c r="J17" s="37">
        <f t="shared" si="1"/>
        <v>-3.9999999999999922E-5</v>
      </c>
      <c r="L17" s="38"/>
    </row>
    <row r="18" spans="1:12" x14ac:dyDescent="0.3">
      <c r="A18" s="27" t="s">
        <v>5</v>
      </c>
      <c r="B18" s="16">
        <v>0.87</v>
      </c>
      <c r="C18" s="8">
        <f>(B18/1000)*$C$8</f>
        <v>1844534.1905400001</v>
      </c>
      <c r="D18" s="16">
        <v>0.83</v>
      </c>
      <c r="E18" s="9">
        <f>(D18/1000)*$D$8</f>
        <v>1847478.3341300001</v>
      </c>
      <c r="F18" s="9">
        <f>(B18/1000)*$D$8</f>
        <v>1936513.43457</v>
      </c>
      <c r="G18" s="9">
        <f t="shared" si="0"/>
        <v>2944.1435899999924</v>
      </c>
      <c r="H18" s="9">
        <f t="shared" si="2"/>
        <v>91979.244029999943</v>
      </c>
      <c r="I18" s="36">
        <f t="shared" si="3"/>
        <v>4.9786372230077647E-2</v>
      </c>
      <c r="J18" s="37">
        <f t="shared" si="1"/>
        <v>-4.0000000000000037E-5</v>
      </c>
      <c r="L18" s="38"/>
    </row>
    <row r="19" spans="1:12" x14ac:dyDescent="0.3">
      <c r="A19" s="27" t="s">
        <v>6</v>
      </c>
      <c r="B19" s="16">
        <v>1.73</v>
      </c>
      <c r="C19" s="8">
        <f>(B19/1000)*$C$8</f>
        <v>3667866.8386599999</v>
      </c>
      <c r="D19" s="16">
        <v>1.68</v>
      </c>
      <c r="E19" s="9">
        <f>(D19/1000)*$D$8</f>
        <v>3739474.2184799998</v>
      </c>
      <c r="F19" s="9">
        <f>(B19/1000)*$D$8</f>
        <v>3850768.0940299998</v>
      </c>
      <c r="G19" s="9">
        <f t="shared" si="0"/>
        <v>71607.379819999915</v>
      </c>
      <c r="H19" s="9">
        <f t="shared" si="2"/>
        <v>182901.25536999991</v>
      </c>
      <c r="I19" s="36">
        <f t="shared" ref="I19" si="4">H19/E19</f>
        <v>4.8910955039113649E-2</v>
      </c>
      <c r="J19" s="37">
        <f t="shared" si="1"/>
        <v>-5.0000000000000043E-5</v>
      </c>
      <c r="L19" s="38"/>
    </row>
    <row r="20" spans="1:12" ht="15" thickBot="1" x14ac:dyDescent="0.35">
      <c r="B20" s="17">
        <f t="shared" ref="B20:H20" si="5">SUM(B13:B19)</f>
        <v>17.32</v>
      </c>
      <c r="C20" s="4">
        <f t="shared" si="5"/>
        <v>25821996.825390004</v>
      </c>
      <c r="D20" s="17">
        <f t="shared" si="5"/>
        <v>16.610000000000003</v>
      </c>
      <c r="E20" s="5">
        <f t="shared" si="5"/>
        <v>25891619.128029998</v>
      </c>
      <c r="F20" s="6">
        <f t="shared" si="5"/>
        <v>27020360.869679999</v>
      </c>
      <c r="G20" s="7">
        <f t="shared" si="5"/>
        <v>69622.302639998728</v>
      </c>
      <c r="H20" s="6">
        <f t="shared" si="5"/>
        <v>1198364.0442899996</v>
      </c>
      <c r="L20" s="38"/>
    </row>
    <row r="21" spans="1:12" ht="15" thickTop="1" x14ac:dyDescent="0.3">
      <c r="B21" s="39"/>
      <c r="D21" s="39"/>
      <c r="H21" s="3"/>
    </row>
    <row r="22" spans="1:12" x14ac:dyDescent="0.3">
      <c r="A22" s="10" t="s">
        <v>21</v>
      </c>
      <c r="B22" s="11"/>
      <c r="C22" s="11"/>
    </row>
    <row r="24" spans="1:12" ht="32.4" customHeight="1" x14ac:dyDescent="0.3">
      <c r="A24" s="55" t="s">
        <v>11</v>
      </c>
      <c r="B24" s="55"/>
      <c r="C24" s="55"/>
      <c r="D24" s="55"/>
      <c r="E24" s="55"/>
      <c r="F24" s="55"/>
    </row>
    <row r="25" spans="1:12" ht="8.25" customHeight="1" x14ac:dyDescent="0.3">
      <c r="A25" s="1"/>
      <c r="B25" s="1"/>
      <c r="C25" s="1"/>
      <c r="D25" s="1"/>
      <c r="E25" s="1"/>
      <c r="F25" s="1"/>
    </row>
    <row r="26" spans="1:12" ht="16.2" x14ac:dyDescent="0.3">
      <c r="A26" s="25" t="s">
        <v>12</v>
      </c>
    </row>
    <row r="27" spans="1:12" ht="7.8" customHeight="1" x14ac:dyDescent="0.3">
      <c r="A27" s="25"/>
    </row>
    <row r="28" spans="1:12" ht="16.2" x14ac:dyDescent="0.3">
      <c r="A28" s="46" t="s">
        <v>28</v>
      </c>
    </row>
    <row r="29" spans="1:12" x14ac:dyDescent="0.3">
      <c r="A29" s="23"/>
    </row>
  </sheetData>
  <mergeCells count="1">
    <mergeCell ref="A24:F24"/>
  </mergeCells>
  <pageMargins left="0.12" right="0.12" top="0.38" bottom="0.24" header="0.43" footer="0.12"/>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MILLAGE RATES</vt:lpstr>
      <vt:lpstr>MILLAGE RATES WITH VALUES</vt:lpstr>
      <vt:lpstr>'MILLAGE RATES WITH VALUES'!Print_Area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Rico</dc:creator>
  <cp:lastModifiedBy>Hayley Barnett</cp:lastModifiedBy>
  <cp:lastPrinted>2024-09-19T17:58:53Z</cp:lastPrinted>
  <dcterms:created xsi:type="dcterms:W3CDTF">2020-07-21T19:50:41Z</dcterms:created>
  <dcterms:modified xsi:type="dcterms:W3CDTF">2024-09-19T18:00:39Z</dcterms:modified>
</cp:coreProperties>
</file>